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21.xml" ContentType="application/vnd.openxmlformats-officedocument.drawingml.chart+xml"/>
  <Override PartName="/xl/charts/chart20.xml" ContentType="application/vnd.openxmlformats-officedocument.drawingml.chart+xml"/>
  <Override PartName="/xl/charts/chart19.xml" ContentType="application/vnd.openxmlformats-officedocument.drawingml.char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2"/>
  </bookViews>
  <sheets>
    <sheet name="Podaci o studentima" sheetId="1" state="visible" r:id="rId2"/>
    <sheet name="Računanje" sheetId="2" state="visible" r:id="rId3"/>
    <sheet name="Grafikoni" sheetId="3" state="visible" r:id="rId4"/>
  </sheets>
  <definedNames>
    <definedName function="false" hidden="true" localSheetId="2" name="_xlnm._FilterDatabase" vbProcedure="false">Grafikoni!$A$1:$C$14</definedName>
    <definedName function="false" hidden="true" localSheetId="0" name="_xlnm._FilterDatabase" vbProcedure="false">'Podaci o studentima'!$A$1:$H$20</definedName>
    <definedName function="false" hidden="false" localSheetId="0" name="_xlnm.Criteria" vbProcedure="false">'Podaci o studentima'!$G$1:$G$20</definedName>
    <definedName function="false" hidden="false" name="br_10" vbProcedure="false">Računanje!$B$11</definedName>
    <definedName function="false" hidden="false" name="br_6" vbProcedure="false">Računanje!$B$15</definedName>
    <definedName function="false" hidden="false" name="br_7" vbProcedure="false">Računanje!$B$14</definedName>
    <definedName function="false" hidden="false" name="br_8" vbProcedure="false">Računanje!$B$13</definedName>
    <definedName function="false" hidden="false" name="br_9" vbProcedure="false">Računanje!$B$12</definedName>
    <definedName function="false" hidden="false" name="G" vbProcedure="false">Računanje!$B$20</definedName>
    <definedName function="false" hidden="false" name="P" vbProcedure="false">Računanje!$B$21</definedName>
    <definedName function="false" hidden="false" name="Proc" vbProcedure="false">Računanje!$B$22</definedName>
    <definedName function="false" hidden="false" localSheetId="0" name="_xlnm.Criteria" vbProcedure="false">'Podaci o studentima'!$G$1:$G$20</definedName>
    <definedName function="false" hidden="false" localSheetId="0" name="_xlnm.Criteria_0" vbProcedure="false">'Podaci o studentima'!$G$1:$G$20</definedName>
    <definedName function="false" hidden="false" localSheetId="0" name="_xlnm._FilterDatabase" vbProcedure="false">'Podaci o studentima'!$A$1:$H$20</definedName>
    <definedName function="false" hidden="false" localSheetId="0" name="_xlnm._FilterDatabase_0" vbProcedure="false">'Podaci o studentima'!$A$1:$H$20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<sst xmlns="http://schemas.openxmlformats.org/spreadsheetml/2006/main" count="151" uniqueCount="123">
  <si>
    <t xml:space="preserve">Rbr</t>
  </si>
  <si>
    <t xml:space="preserve">Ime</t>
  </si>
  <si>
    <t xml:space="preserve">Prezime</t>
  </si>
  <si>
    <t xml:space="preserve">Ime i Prezime</t>
  </si>
  <si>
    <t xml:space="preserve">Indeks</t>
  </si>
  <si>
    <t xml:space="preserve">Rodno mesto</t>
  </si>
  <si>
    <t xml:space="preserve">Srećan broj</t>
  </si>
  <si>
    <t xml:space="preserve">Omiljena životinja</t>
  </si>
  <si>
    <t xml:space="preserve">Srećan broj uvećan za 5</t>
  </si>
  <si>
    <t xml:space="preserve">K1</t>
  </si>
  <si>
    <t xml:space="preserve">Osoba voli…</t>
  </si>
  <si>
    <t xml:space="preserve">M1:N4</t>
  </si>
  <si>
    <t xml:space="preserve">O1</t>
  </si>
  <si>
    <t xml:space="preserve">Filip</t>
  </si>
  <si>
    <t xml:space="preserve">Kostić</t>
  </si>
  <si>
    <t xml:space="preserve">057/2010</t>
  </si>
  <si>
    <t xml:space="preserve">Beograd</t>
  </si>
  <si>
    <t xml:space="preserve">mačka</t>
  </si>
  <si>
    <t xml:space="preserve">$G2+$A$30</t>
  </si>
  <si>
    <t xml:space="preserve">Dejan</t>
  </si>
  <si>
    <t xml:space="preserve">Milosavljević</t>
  </si>
  <si>
    <t xml:space="preserve">025/2014</t>
  </si>
  <si>
    <t xml:space="preserve">Niš</t>
  </si>
  <si>
    <t xml:space="preserve">pas</t>
  </si>
  <si>
    <t xml:space="preserve">S3:S5</t>
  </si>
  <si>
    <t xml:space="preserve">Željko</t>
  </si>
  <si>
    <t xml:space="preserve">Simić</t>
  </si>
  <si>
    <t xml:space="preserve">256/2015</t>
  </si>
  <si>
    <t xml:space="preserve">iguana</t>
  </si>
  <si>
    <t xml:space="preserve">Ivanka</t>
  </si>
  <si>
    <t xml:space="preserve">Antić</t>
  </si>
  <si>
    <t xml:space="preserve">158/2014</t>
  </si>
  <si>
    <t xml:space="preserve">Loznica</t>
  </si>
  <si>
    <t xml:space="preserve">Milica</t>
  </si>
  <si>
    <t xml:space="preserve">Marić</t>
  </si>
  <si>
    <t xml:space="preserve">119/2016</t>
  </si>
  <si>
    <t xml:space="preserve">Valjevo</t>
  </si>
  <si>
    <t xml:space="preserve">Milan</t>
  </si>
  <si>
    <t xml:space="preserve">Radin</t>
  </si>
  <si>
    <t xml:space="preserve">127/2011</t>
  </si>
  <si>
    <t xml:space="preserve">Nikola</t>
  </si>
  <si>
    <t xml:space="preserve">Aleksić</t>
  </si>
  <si>
    <t xml:space="preserve">089/2015</t>
  </si>
  <si>
    <t xml:space="preserve">Kikinda</t>
  </si>
  <si>
    <t xml:space="preserve">miš</t>
  </si>
  <si>
    <t xml:space="preserve">Denis</t>
  </si>
  <si>
    <t xml:space="preserve">Jovičić</t>
  </si>
  <si>
    <t xml:space="preserve">026/2012</t>
  </si>
  <si>
    <t xml:space="preserve">Kraljevo</t>
  </si>
  <si>
    <t xml:space="preserve">N9:P9</t>
  </si>
  <si>
    <t xml:space="preserve">Anica</t>
  </si>
  <si>
    <t xml:space="preserve">Perić</t>
  </si>
  <si>
    <t xml:space="preserve">458/2013</t>
  </si>
  <si>
    <t xml:space="preserve">P10</t>
  </si>
  <si>
    <t xml:space="preserve">T10:T15</t>
  </si>
  <si>
    <t xml:space="preserve">Ivan</t>
  </si>
  <si>
    <t xml:space="preserve">222/2015</t>
  </si>
  <si>
    <t xml:space="preserve">Pančevo</t>
  </si>
  <si>
    <t xml:space="preserve">Aleksa</t>
  </si>
  <si>
    <t xml:space="preserve">Dimić</t>
  </si>
  <si>
    <t xml:space="preserve">077/2013</t>
  </si>
  <si>
    <t xml:space="preserve">Kragujevac</t>
  </si>
  <si>
    <t xml:space="preserve">N12:O15</t>
  </si>
  <si>
    <t xml:space="preserve">R12:S12</t>
  </si>
  <si>
    <t xml:space="preserve">Žana</t>
  </si>
  <si>
    <t xml:space="preserve">Ivković</t>
  </si>
  <si>
    <t xml:space="preserve">226/2011</t>
  </si>
  <si>
    <t xml:space="preserve">Pirot</t>
  </si>
  <si>
    <t xml:space="preserve">Marko</t>
  </si>
  <si>
    <t xml:space="preserve">Jovanović</t>
  </si>
  <si>
    <t xml:space="preserve">018/2015</t>
  </si>
  <si>
    <t xml:space="preserve">Prokuplje</t>
  </si>
  <si>
    <t xml:space="preserve">Žarko</t>
  </si>
  <si>
    <t xml:space="preserve">Stojisavljević</t>
  </si>
  <si>
    <t xml:space="preserve">128/2012</t>
  </si>
  <si>
    <t xml:space="preserve">zec</t>
  </si>
  <si>
    <t xml:space="preserve">Aljoša</t>
  </si>
  <si>
    <t xml:space="preserve">Ivanović</t>
  </si>
  <si>
    <t xml:space="preserve">126/2015</t>
  </si>
  <si>
    <t xml:space="preserve">Prijedor</t>
  </si>
  <si>
    <t xml:space="preserve">Jovana</t>
  </si>
  <si>
    <t xml:space="preserve">Nikolić</t>
  </si>
  <si>
    <t xml:space="preserve">123/2016</t>
  </si>
  <si>
    <t xml:space="preserve">Subotica</t>
  </si>
  <si>
    <t xml:space="preserve">zmija</t>
  </si>
  <si>
    <t xml:space="preserve">[2_Adresiranje.xlsx]Podaci o studentima'!Q17</t>
  </si>
  <si>
    <t xml:space="preserve">Jovan</t>
  </si>
  <si>
    <t xml:space="preserve">Savić</t>
  </si>
  <si>
    <t xml:space="preserve">045/2014</t>
  </si>
  <si>
    <t xml:space="preserve">pauk</t>
  </si>
  <si>
    <t xml:space="preserve">Kosta</t>
  </si>
  <si>
    <t xml:space="preserve">Belić</t>
  </si>
  <si>
    <t xml:space="preserve">233/2011</t>
  </si>
  <si>
    <t xml:space="preserve">Novi Sad</t>
  </si>
  <si>
    <t xml:space="preserve">[2_Adresiranje.xlsx]Podaci o studentima'!N19</t>
  </si>
  <si>
    <t xml:space="preserve">Milena</t>
  </si>
  <si>
    <t xml:space="preserve">055/2014</t>
  </si>
  <si>
    <t xml:space="preserve">K25:M27</t>
  </si>
  <si>
    <t xml:space="preserve">Nemačka</t>
  </si>
  <si>
    <t xml:space="preserve">Francuska</t>
  </si>
  <si>
    <t xml:space="preserve">Grčka</t>
  </si>
  <si>
    <t xml:space="preserve">Vodi omiljenu životinju</t>
  </si>
  <si>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FF"/>
        <rFont val="Calibri"/>
        <family val="2"/>
        <charset val="1"/>
      </rPr>
      <t xml:space="preserve">A11</t>
    </r>
    <r>
      <rPr>
        <sz val="11"/>
        <color rgb="FF000000"/>
        <rFont val="Calibri"/>
        <family val="2"/>
        <charset val="1"/>
      </rPr>
      <t xml:space="preserve">*br_10+</t>
    </r>
    <r>
      <rPr>
        <sz val="11"/>
        <color rgb="FFFF0000"/>
        <rFont val="Calibri"/>
        <family val="2"/>
        <charset val="1"/>
      </rPr>
      <t xml:space="preserve">A12</t>
    </r>
    <r>
      <rPr>
        <sz val="11"/>
        <color rgb="FF000000"/>
        <rFont val="Calibri"/>
        <family val="2"/>
        <charset val="1"/>
      </rPr>
      <t xml:space="preserve">*br_9+</t>
    </r>
    <r>
      <rPr>
        <sz val="11"/>
        <color rgb="FFFF00FF"/>
        <rFont val="Calibri"/>
        <family val="2"/>
        <charset val="1"/>
      </rPr>
      <t xml:space="preserve">A13</t>
    </r>
    <r>
      <rPr>
        <sz val="11"/>
        <color rgb="FF000000"/>
        <rFont val="Calibri"/>
        <family val="2"/>
        <charset val="1"/>
      </rPr>
      <t xml:space="preserve">*br_8+</t>
    </r>
    <r>
      <rPr>
        <sz val="11"/>
        <color rgb="FF008000"/>
        <rFont val="Calibri"/>
        <family val="2"/>
        <charset val="1"/>
      </rPr>
      <t xml:space="preserve">A14</t>
    </r>
    <r>
      <rPr>
        <sz val="11"/>
        <color rgb="FF000000"/>
        <rFont val="Calibri"/>
        <family val="2"/>
        <charset val="1"/>
      </rPr>
      <t xml:space="preserve">*br_7+</t>
    </r>
    <r>
      <rPr>
        <sz val="11"/>
        <color rgb="FF000080"/>
        <rFont val="Calibri"/>
        <family val="2"/>
        <charset val="1"/>
      </rPr>
      <t xml:space="preserve">A15</t>
    </r>
    <r>
      <rPr>
        <sz val="11"/>
        <color rgb="FF000000"/>
        <rFont val="Calibri"/>
        <family val="2"/>
        <charset val="1"/>
      </rPr>
      <t xml:space="preserve">*br_6)/SUM(br_10:br_6)</t>
    </r>
  </si>
  <si>
    <t xml:space="preserve">Unos</t>
  </si>
  <si>
    <t xml:space="preserve">Rezultat</t>
  </si>
  <si>
    <t xml:space="preserve">G</t>
  </si>
  <si>
    <t xml:space="preserve">P</t>
  </si>
  <si>
    <t xml:space="preserve">p</t>
  </si>
  <si>
    <t xml:space="preserve">Mesec u godini</t>
  </si>
  <si>
    <t xml:space="preserve">Broj studenata</t>
  </si>
  <si>
    <t xml:space="preserve">Procenat studenata</t>
  </si>
  <si>
    <t xml:space="preserve">June</t>
  </si>
  <si>
    <t xml:space="preserve">November</t>
  </si>
  <si>
    <t xml:space="preserve">January</t>
  </si>
  <si>
    <t xml:space="preserve">September</t>
  </si>
  <si>
    <t xml:space="preserve">February</t>
  </si>
  <si>
    <t xml:space="preserve">March</t>
  </si>
  <si>
    <t xml:space="preserve">July</t>
  </si>
  <si>
    <t xml:space="preserve">October</t>
  </si>
  <si>
    <t xml:space="preserve">May</t>
  </si>
  <si>
    <t xml:space="preserve">December</t>
  </si>
  <si>
    <t xml:space="preserve">August</t>
  </si>
  <si>
    <t xml:space="preserve">April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</si>
</sst>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"/>
    <numFmt numFmtId="166" formatCode="@"/>
    <numFmt numFmtId="167" formatCode="0.00000"/>
    <numFmt numFmtId="168" formatCode="0.0000"/>
    <numFmt numFmtId="169" formatCode="0.00"/>
    <numFmt numFmtId="170" formatCode="#,##0.000"/>
    <numFmt numFmtId="171" formatCode="0.000"/>
    <numFmt numFmtId="172" formatCode="0.00%"/>
    <numFmt numFmtId="173" formatCode="0%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9C6500"/>
      <name val="Calibri"/>
      <family val="2"/>
      <charset val="1"/>
    </font>
    <font>
      <i val="true"/>
      <sz val="11"/>
      <color rgb="FF7F7F7F"/>
      <name val="Calibri"/>
      <family val="2"/>
      <charset val="1"/>
    </font>
    <font>
      <sz val="11"/>
      <color rgb="FF3F3F76"/>
      <name val="Calibri"/>
      <family val="2"/>
      <charset val="1"/>
    </font>
    <font>
      <b val="true"/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FF00FF"/>
      <name val="Calibri"/>
      <family val="2"/>
      <charset val="1"/>
    </font>
    <font>
      <sz val="11"/>
      <color rgb="FF008000"/>
      <name val="Calibri"/>
      <family val="2"/>
      <charset val="1"/>
    </font>
    <font>
      <sz val="11"/>
      <color rgb="FF000080"/>
      <name val="Calibri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EEEEEE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AECF00"/>
      </patternFill>
    </fill>
    <fill>
      <patternFill patternType="solid">
        <fgColor rgb="FF00B0F0"/>
        <bgColor rgb="FF0084D1"/>
      </patternFill>
    </fill>
    <fill>
      <patternFill patternType="solid">
        <fgColor rgb="FFEEEEEE"/>
        <bgColor rgb="FFF2F2F2"/>
      </patternFill>
    </fill>
    <fill>
      <patternFill patternType="solid">
        <fgColor rgb="FFFFFF99"/>
        <bgColor rgb="FFF2F2F2"/>
      </patternFill>
    </fill>
    <fill>
      <patternFill patternType="solid">
        <fgColor rgb="FFFF9999"/>
        <bgColor rgb="FFFF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1" applyFont="true" applyBorder="tru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9C6500"/>
      <rgbColor rgb="FF800080"/>
      <rgbColor rgb="FF008080"/>
      <rgbColor rgb="FFB3B3B3"/>
      <rgbColor rgb="FF7F7F7F"/>
      <rgbColor rgb="FF9999CC"/>
      <rgbColor rgb="FF993366"/>
      <rgbColor rgb="FFEEEEEE"/>
      <rgbColor rgb="FFCCFFFF"/>
      <rgbColor rgb="FF4B1F6F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C5000B"/>
      <rgbColor rgb="FF008080"/>
      <rgbColor rgb="FF0000FF"/>
      <rgbColor rgb="FF00B0F0"/>
      <rgbColor rgb="FFCCFFFF"/>
      <rgbColor rgb="FFCCFFCC"/>
      <rgbColor rgb="FFFFFF99"/>
      <rgbColor rgb="FF83CAFF"/>
      <rgbColor rgb="FFFF9999"/>
      <rgbColor rgb="FFCC99FF"/>
      <rgbColor rgb="FFFFCC99"/>
      <rgbColor rgb="FF3366FF"/>
      <rgbColor rgb="FF33CCCC"/>
      <rgbColor rgb="FFAECF00"/>
      <rgbColor rgb="FFFFD320"/>
      <rgbColor rgb="FFFF950E"/>
      <rgbColor rgb="FFFA7D00"/>
      <rgbColor rgb="FF666699"/>
      <rgbColor rgb="FF92D050"/>
      <rgbColor rgb="FF004586"/>
      <rgbColor rgb="FF579D1C"/>
      <rgbColor rgb="FF003300"/>
      <rgbColor rgb="FF314004"/>
      <rgbColor rgb="FFFF420E"/>
      <rgbColor rgb="FF993366"/>
      <rgbColor rgb="FF3F3F76"/>
      <rgbColor rgb="FF3333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clustered"/>
        <c:varyColors val="0"/>
        <c:ser>
          <c:idx val="0"/>
          <c:order val="0"/>
          <c:tx>
            <c:strRef>
              <c:f>Grafikoni!$B$1</c:f>
              <c:strCache>
                <c:ptCount val="1"/>
                <c:pt idx="0">
                  <c:v>Broj studenata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Grafikoni!$A$2:$A$13</c:f>
              <c:strCache>
                <c:ptCount val="12"/>
                <c:pt idx="0">
                  <c:v>June</c:v>
                </c:pt>
                <c:pt idx="1">
                  <c:v>November</c:v>
                </c:pt>
                <c:pt idx="2">
                  <c:v>January</c:v>
                </c:pt>
                <c:pt idx="3">
                  <c:v>September</c:v>
                </c:pt>
                <c:pt idx="4">
                  <c:v>February</c:v>
                </c:pt>
                <c:pt idx="5">
                  <c:v>March</c:v>
                </c:pt>
                <c:pt idx="6">
                  <c:v>July</c:v>
                </c:pt>
                <c:pt idx="7">
                  <c:v>October</c:v>
                </c:pt>
                <c:pt idx="8">
                  <c:v>May</c:v>
                </c:pt>
                <c:pt idx="9">
                  <c:v>December</c:v>
                </c:pt>
                <c:pt idx="10">
                  <c:v>August</c:v>
                </c:pt>
                <c:pt idx="11">
                  <c:v>April</c:v>
                </c:pt>
              </c:strCache>
            </c:strRef>
          </c:cat>
          <c:val>
            <c:numRef>
              <c:f>Grafikoni!$B$2:$B$13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</c:ser>
        <c:gapWidth val="100"/>
        <c:overlap val="0"/>
        <c:axId val="53197689"/>
        <c:axId val="50387361"/>
      </c:barChart>
      <c:catAx>
        <c:axId val="53197689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50387361"/>
        <c:crosses val="autoZero"/>
        <c:auto val="1"/>
        <c:lblAlgn val="ctr"/>
        <c:lblOffset val="100"/>
      </c:catAx>
      <c:valAx>
        <c:axId val="5038736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53197689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.091778083218793"/>
          <c:y val="0.0769059791064681"/>
        </c:manualLayout>
      </c:layout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pieChart>
        <c:varyColors val="1"/>
        <c:ser>
          <c:idx val="0"/>
          <c:order val="0"/>
          <c:tx>
            <c:strRef>
              <c:f>Grafikoni!$B$1</c:f>
              <c:strCache>
                <c:ptCount val="1"/>
                <c:pt idx="0">
                  <c:v>Broj studenata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explosion val="50"/>
          <c:dPt>
            <c:idx val="0"/>
            <c:spPr>
              <a:solidFill>
                <a:srgbClr val="004586"/>
              </a:solidFill>
              <a:ln>
                <a:noFill/>
              </a:ln>
            </c:spPr>
          </c:dPt>
          <c:dPt>
            <c:idx val="1"/>
            <c:spPr>
              <a:solidFill>
                <a:srgbClr val="ff420e"/>
              </a:solidFill>
              <a:ln>
                <a:noFill/>
              </a:ln>
            </c:spPr>
          </c:dPt>
          <c:dPt>
            <c:idx val="2"/>
            <c:spPr>
              <a:solidFill>
                <a:srgbClr val="ffd320"/>
              </a:solidFill>
              <a:ln>
                <a:noFill/>
              </a:ln>
            </c:spPr>
          </c:dPt>
          <c:dPt>
            <c:idx val="3"/>
            <c:spPr>
              <a:solidFill>
                <a:srgbClr val="579d1c"/>
              </a:solidFill>
              <a:ln>
                <a:noFill/>
              </a:ln>
            </c:spPr>
          </c:dPt>
          <c:dPt>
            <c:idx val="4"/>
            <c:spPr>
              <a:solidFill>
                <a:srgbClr val="7e0021"/>
              </a:solidFill>
              <a:ln>
                <a:noFill/>
              </a:ln>
            </c:spPr>
          </c:dPt>
          <c:dPt>
            <c:idx val="5"/>
            <c:spPr>
              <a:solidFill>
                <a:srgbClr val="83caff"/>
              </a:solidFill>
              <a:ln>
                <a:noFill/>
              </a:ln>
            </c:spPr>
          </c:dPt>
          <c:dPt>
            <c:idx val="6"/>
            <c:spPr>
              <a:solidFill>
                <a:srgbClr val="314004"/>
              </a:solidFill>
              <a:ln>
                <a:noFill/>
              </a:ln>
            </c:spPr>
          </c:dPt>
          <c:dPt>
            <c:idx val="7"/>
            <c:spPr>
              <a:solidFill>
                <a:srgbClr val="aecf00"/>
              </a:solidFill>
              <a:ln>
                <a:noFill/>
              </a:ln>
            </c:spPr>
          </c:dPt>
          <c:dPt>
            <c:idx val="8"/>
            <c:spPr>
              <a:solidFill>
                <a:srgbClr val="4b1f6f"/>
              </a:solidFill>
              <a:ln>
                <a:noFill/>
              </a:ln>
            </c:spPr>
          </c:dPt>
          <c:dPt>
            <c:idx val="9"/>
            <c:spPr>
              <a:solidFill>
                <a:srgbClr val="ff950e"/>
              </a:solidFill>
              <a:ln>
                <a:noFill/>
              </a:ln>
            </c:spPr>
          </c:dPt>
          <c:dPt>
            <c:idx val="10"/>
            <c:spPr>
              <a:solidFill>
                <a:srgbClr val="c5000b"/>
              </a:solidFill>
              <a:ln>
                <a:noFill/>
              </a:ln>
            </c:spPr>
          </c:dPt>
          <c:dPt>
            <c:idx val="11"/>
            <c:spPr>
              <a:solidFill>
                <a:srgbClr val="0084d1"/>
              </a:solidFill>
              <a:ln>
                <a:noFill/>
              </a:ln>
            </c:spPr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</c:dLbl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Grafikoni!$A$2:$A$13</c:f>
              <c:strCache>
                <c:ptCount val="12"/>
                <c:pt idx="0">
                  <c:v>June</c:v>
                </c:pt>
                <c:pt idx="1">
                  <c:v>November</c:v>
                </c:pt>
                <c:pt idx="2">
                  <c:v>January</c:v>
                </c:pt>
                <c:pt idx="3">
                  <c:v>September</c:v>
                </c:pt>
                <c:pt idx="4">
                  <c:v>February</c:v>
                </c:pt>
                <c:pt idx="5">
                  <c:v>March</c:v>
                </c:pt>
                <c:pt idx="6">
                  <c:v>July</c:v>
                </c:pt>
                <c:pt idx="7">
                  <c:v>October</c:v>
                </c:pt>
                <c:pt idx="8">
                  <c:v>May</c:v>
                </c:pt>
                <c:pt idx="9">
                  <c:v>December</c:v>
                </c:pt>
                <c:pt idx="10">
                  <c:v>August</c:v>
                </c:pt>
                <c:pt idx="11">
                  <c:v>April</c:v>
                </c:pt>
              </c:strCache>
            </c:strRef>
          </c:cat>
          <c:val>
            <c:numRef>
              <c:f>Grafikoni!$B$2:$B$13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</c:ser>
        <c:firstSliceAng val="0"/>
      </c:pieChart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areaChart>
        <c:grouping val="standard"/>
        <c:ser>
          <c:idx val="0"/>
          <c:order val="0"/>
          <c:tx>
            <c:strRef>
              <c:f>Grafikoni!$C$1</c:f>
              <c:strCache>
                <c:ptCount val="1"/>
                <c:pt idx="0">
                  <c:v>Procenat studenata</c:v>
                </c:pt>
              </c:strCache>
            </c:strRef>
          </c:tx>
          <c:spPr>
            <a:ln>
              <a:noFill/>
            </a:ln>
          </c:spPr>
          <c:dLbls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Grafikoni!$A$2:$A$13</c:f>
              <c:strCache>
                <c:ptCount val="12"/>
                <c:pt idx="0">
                  <c:v>June</c:v>
                </c:pt>
                <c:pt idx="1">
                  <c:v>November</c:v>
                </c:pt>
                <c:pt idx="2">
                  <c:v>January</c:v>
                </c:pt>
                <c:pt idx="3">
                  <c:v>September</c:v>
                </c:pt>
                <c:pt idx="4">
                  <c:v>February</c:v>
                </c:pt>
                <c:pt idx="5">
                  <c:v>March</c:v>
                </c:pt>
                <c:pt idx="6">
                  <c:v>July</c:v>
                </c:pt>
                <c:pt idx="7">
                  <c:v>October</c:v>
                </c:pt>
                <c:pt idx="8">
                  <c:v>May</c:v>
                </c:pt>
                <c:pt idx="9">
                  <c:v>December</c:v>
                </c:pt>
                <c:pt idx="10">
                  <c:v>August</c:v>
                </c:pt>
                <c:pt idx="11">
                  <c:v>April</c:v>
                </c:pt>
              </c:strCache>
            </c:strRef>
          </c:cat>
          <c:val>
            <c:numRef>
              <c:f>Grafikoni!$C$2:$C$13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0.04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0.12</c:v>
                </c:pt>
                <c:pt idx="9">
                  <c:v>0.12</c:v>
                </c:pt>
                <c:pt idx="10">
                  <c:v>0.16</c:v>
                </c:pt>
                <c:pt idx="11">
                  <c:v>0.2</c:v>
                </c:pt>
              </c:numCache>
            </c:numRef>
          </c:val>
        </c:ser>
        <c:axId val="23790957"/>
        <c:axId val="74055057"/>
      </c:areaChart>
      <c:catAx>
        <c:axId val="2379095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4055057"/>
        <c:crosses val="autoZero"/>
        <c:auto val="1"/>
        <c:lblAlgn val="ctr"/>
        <c:lblOffset val="100"/>
      </c:catAx>
      <c:valAx>
        <c:axId val="7405505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23790957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.109139751358781"/>
          <c:y val="0.0887975105579018"/>
        </c:manualLayout>
      </c:layout>
      <c:spPr>
        <a:noFill/>
        <a:ln>
          <a:noFill/>
        </a:ln>
      </c:spPr>
    </c:legend>
    <c:plotVisOnly val="1"/>
    <c:dispBlanksAs val="zero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Relationship Id="rId3" Type="http://schemas.openxmlformats.org/officeDocument/2006/relationships/chart" Target="../charts/chart2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461520</xdr:colOff>
      <xdr:row>0</xdr:row>
      <xdr:rowOff>96840</xdr:rowOff>
    </xdr:from>
    <xdr:to>
      <xdr:col>10</xdr:col>
      <xdr:colOff>534240</xdr:colOff>
      <xdr:row>19</xdr:row>
      <xdr:rowOff>69840</xdr:rowOff>
    </xdr:to>
    <xdr:graphicFrame>
      <xdr:nvGraphicFramePr>
        <xdr:cNvPr id="0" name=""/>
        <xdr:cNvGraphicFramePr/>
      </xdr:nvGraphicFramePr>
      <xdr:xfrm>
        <a:off x="3603960" y="96840"/>
        <a:ext cx="576216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676800</xdr:colOff>
      <xdr:row>21</xdr:row>
      <xdr:rowOff>25200</xdr:rowOff>
    </xdr:from>
    <xdr:to>
      <xdr:col>12</xdr:col>
      <xdr:colOff>245520</xdr:colOff>
      <xdr:row>39</xdr:row>
      <xdr:rowOff>96480</xdr:rowOff>
    </xdr:to>
    <xdr:graphicFrame>
      <xdr:nvGraphicFramePr>
        <xdr:cNvPr id="1" name=""/>
        <xdr:cNvGraphicFramePr/>
      </xdr:nvGraphicFramePr>
      <xdr:xfrm>
        <a:off x="6257520" y="3616560"/>
        <a:ext cx="4445640" cy="2997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198000</xdr:colOff>
      <xdr:row>19</xdr:row>
      <xdr:rowOff>156960</xdr:rowOff>
    </xdr:from>
    <xdr:to>
      <xdr:col>6</xdr:col>
      <xdr:colOff>379800</xdr:colOff>
      <xdr:row>39</xdr:row>
      <xdr:rowOff>145080</xdr:rowOff>
    </xdr:to>
    <xdr:graphicFrame>
      <xdr:nvGraphicFramePr>
        <xdr:cNvPr id="2" name=""/>
        <xdr:cNvGraphicFramePr/>
      </xdr:nvGraphicFramePr>
      <xdr:xfrm>
        <a:off x="198000" y="3423240"/>
        <a:ext cx="576252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A1:T5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5"/>
  <cols>
    <col collapsed="false" hidden="false" max="1" min="1" style="0" width="21.5969387755102"/>
    <col collapsed="false" hidden="false" max="2" min="2" style="0" width="13.5"/>
    <col collapsed="false" hidden="false" max="3" min="3" style="0" width="12.8265306122449"/>
    <col collapsed="false" hidden="false" max="4" min="4" style="0" width="17.1428571428571"/>
    <col collapsed="false" hidden="false" max="5" min="5" style="0" width="8.36734693877551"/>
    <col collapsed="false" hidden="false" max="6" min="6" style="0" width="14.0408163265306"/>
    <col collapsed="false" hidden="false" max="7" min="7" style="0" width="11.3418367346939"/>
    <col collapsed="false" hidden="false" max="8" min="8" style="0" width="18.0867346938776"/>
    <col collapsed="false" hidden="false" max="10" min="9" style="0" width="21.1938775510204"/>
    <col collapsed="false" hidden="false" max="11" min="11" style="0" width="10.8010204081633"/>
    <col collapsed="false" hidden="false" max="12" min="12" style="0" width="42.5204081632653"/>
    <col collapsed="false" hidden="false" max="13" min="13" style="0" width="8.36734693877551"/>
    <col collapsed="false" hidden="false" max="14" min="14" style="0" width="40.3622448979592"/>
    <col collapsed="false" hidden="false" max="16" min="15" style="0" width="8.36734693877551"/>
    <col collapsed="false" hidden="false" max="17" min="17" style="0" width="40.9030612244898"/>
    <col collapsed="false" hidden="false" max="1025" min="18" style="0" width="8.3673469387755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8</v>
      </c>
      <c r="K1" s="2" t="s">
        <v>9</v>
      </c>
      <c r="L1" s="1" t="s">
        <v>10</v>
      </c>
      <c r="M1" s="3" t="s">
        <v>11</v>
      </c>
      <c r="N1" s="3"/>
      <c r="O1" s="2" t="s">
        <v>12</v>
      </c>
    </row>
    <row r="2" customFormat="false" ht="15" hidden="false" customHeight="false" outlineLevel="0" collapsed="false">
      <c r="A2" s="4" t="n">
        <v>1</v>
      </c>
      <c r="B2" s="5" t="s">
        <v>13</v>
      </c>
      <c r="C2" s="5" t="s">
        <v>14</v>
      </c>
      <c r="D2" s="0" t="str">
        <f aca="false">B2&amp;" "&amp;C2</f>
        <v>Filip Kostić</v>
      </c>
      <c r="E2" s="6" t="s">
        <v>15</v>
      </c>
      <c r="F2" s="5" t="s">
        <v>16</v>
      </c>
      <c r="G2" s="4" t="n">
        <v>1</v>
      </c>
      <c r="H2" s="5" t="s">
        <v>17</v>
      </c>
      <c r="I2" s="4" t="n">
        <f aca="false">$G2+5</f>
        <v>6</v>
      </c>
      <c r="J2" s="4" t="n">
        <f aca="false">$G2+$A$30</f>
        <v>6</v>
      </c>
      <c r="K2" s="7" t="s">
        <v>18</v>
      </c>
      <c r="L2" s="0" t="str">
        <f aca="false">$B2&amp;" "&amp;$C2&amp;" ima omiljenu životinju "&amp;$H2</f>
        <v>Filip Kostić ima omiljenu životinju mačka</v>
      </c>
      <c r="M2" s="3"/>
      <c r="N2" s="3"/>
    </row>
    <row r="3" customFormat="false" ht="15" hidden="false" customHeight="false" outlineLevel="0" collapsed="false">
      <c r="A3" s="4" t="n">
        <v>2</v>
      </c>
      <c r="B3" s="5" t="s">
        <v>19</v>
      </c>
      <c r="C3" s="5" t="s">
        <v>20</v>
      </c>
      <c r="D3" s="0" t="str">
        <f aca="false">B3&amp;" "&amp;C3</f>
        <v>Dejan Milosavljević</v>
      </c>
      <c r="E3" s="6" t="s">
        <v>21</v>
      </c>
      <c r="F3" s="5" t="s">
        <v>22</v>
      </c>
      <c r="G3" s="4" t="n">
        <v>4</v>
      </c>
      <c r="H3" s="5" t="s">
        <v>23</v>
      </c>
      <c r="I3" s="4" t="n">
        <f aca="false">$G3+5</f>
        <v>9</v>
      </c>
      <c r="J3" s="4" t="n">
        <f aca="false">$G3+$A$30</f>
        <v>9</v>
      </c>
      <c r="L3" s="0" t="str">
        <f aca="false">$B3&amp;" "&amp;$C3&amp;" ima omiljenu životinju "&amp;$H3</f>
        <v>Dejan Milosavljević ima omiljenu životinju pas</v>
      </c>
      <c r="M3" s="3"/>
      <c r="N3" s="3"/>
      <c r="S3" s="8" t="s">
        <v>24</v>
      </c>
    </row>
    <row r="4" customFormat="false" ht="15" hidden="false" customHeight="false" outlineLevel="0" collapsed="false">
      <c r="A4" s="4" t="n">
        <v>3</v>
      </c>
      <c r="B4" s="5" t="s">
        <v>25</v>
      </c>
      <c r="C4" s="5" t="s">
        <v>26</v>
      </c>
      <c r="D4" s="0" t="str">
        <f aca="false">B4&amp;" "&amp;C4</f>
        <v>Željko Simić</v>
      </c>
      <c r="E4" s="6" t="s">
        <v>27</v>
      </c>
      <c r="F4" s="5" t="s">
        <v>16</v>
      </c>
      <c r="G4" s="4" t="n">
        <v>7</v>
      </c>
      <c r="H4" s="5" t="s">
        <v>28</v>
      </c>
      <c r="I4" s="4" t="n">
        <f aca="false">$G4+5</f>
        <v>12</v>
      </c>
      <c r="J4" s="4" t="n">
        <f aca="false">$G4+$A$30</f>
        <v>12</v>
      </c>
      <c r="L4" s="0" t="str">
        <f aca="false">$B4&amp;" "&amp;$C4&amp;" ima omiljenu životinju "&amp;$H4</f>
        <v>Željko Simić ima omiljenu životinju iguana</v>
      </c>
      <c r="M4" s="3"/>
      <c r="N4" s="3"/>
      <c r="S4" s="8"/>
    </row>
    <row r="5" customFormat="false" ht="15" hidden="false" customHeight="false" outlineLevel="0" collapsed="false">
      <c r="A5" s="4" t="n">
        <v>4</v>
      </c>
      <c r="B5" s="5" t="s">
        <v>29</v>
      </c>
      <c r="C5" s="5" t="s">
        <v>30</v>
      </c>
      <c r="D5" s="0" t="str">
        <f aca="false">B5&amp;" "&amp;C5</f>
        <v>Ivanka Antić</v>
      </c>
      <c r="E5" s="6" t="s">
        <v>31</v>
      </c>
      <c r="F5" s="5" t="s">
        <v>32</v>
      </c>
      <c r="G5" s="4" t="n">
        <v>3</v>
      </c>
      <c r="H5" s="5" t="s">
        <v>23</v>
      </c>
      <c r="I5" s="4" t="n">
        <f aca="false">$G5+5</f>
        <v>8</v>
      </c>
      <c r="J5" s="4" t="n">
        <f aca="false">$G5+$A$30</f>
        <v>8</v>
      </c>
      <c r="L5" s="0" t="str">
        <f aca="false">$B5&amp;" "&amp;$C5&amp;" ima omiljenu životinju "&amp;$H5</f>
        <v>Ivanka Antić ima omiljenu životinju pas</v>
      </c>
      <c r="S5" s="8"/>
    </row>
    <row r="6" customFormat="false" ht="15" hidden="false" customHeight="false" outlineLevel="0" collapsed="false">
      <c r="A6" s="4" t="n">
        <v>5</v>
      </c>
      <c r="B6" s="5" t="s">
        <v>33</v>
      </c>
      <c r="C6" s="5" t="s">
        <v>34</v>
      </c>
      <c r="D6" s="0" t="str">
        <f aca="false">B6&amp;" "&amp;C6</f>
        <v>Milica Marić</v>
      </c>
      <c r="E6" s="6" t="s">
        <v>35</v>
      </c>
      <c r="F6" s="5" t="s">
        <v>36</v>
      </c>
      <c r="G6" s="4"/>
      <c r="H6" s="5" t="s">
        <v>23</v>
      </c>
      <c r="I6" s="4" t="n">
        <f aca="false">$G6+5</f>
        <v>5</v>
      </c>
      <c r="J6" s="4" t="n">
        <f aca="false">$G6+$A$30</f>
        <v>5</v>
      </c>
      <c r="L6" s="0" t="str">
        <f aca="false">$B6&amp;" "&amp;$C6&amp;" ima omiljenu životinju "&amp;$H6</f>
        <v>Milica Marić ima omiljenu životinju pas</v>
      </c>
    </row>
    <row r="7" customFormat="false" ht="15" hidden="false" customHeight="false" outlineLevel="0" collapsed="false">
      <c r="A7" s="4" t="n">
        <v>6</v>
      </c>
      <c r="B7" s="5" t="s">
        <v>37</v>
      </c>
      <c r="C7" s="5" t="s">
        <v>38</v>
      </c>
      <c r="D7" s="0" t="str">
        <f aca="false">B7&amp;" "&amp;C7</f>
        <v>Milan Radin</v>
      </c>
      <c r="E7" s="6" t="s">
        <v>39</v>
      </c>
      <c r="F7" s="5" t="s">
        <v>16</v>
      </c>
      <c r="G7" s="4" t="n">
        <v>13</v>
      </c>
      <c r="H7" s="5" t="s">
        <v>23</v>
      </c>
      <c r="I7" s="4" t="n">
        <f aca="false">$G7+5</f>
        <v>18</v>
      </c>
      <c r="J7" s="4" t="n">
        <f aca="false">$G7+$A$30</f>
        <v>18</v>
      </c>
      <c r="L7" s="0" t="str">
        <f aca="false">$B7&amp;" "&amp;$C7&amp;" ima omiljenu životinju "&amp;$H7</f>
        <v>Milan Radin ima omiljenu životinju pas</v>
      </c>
    </row>
    <row r="8" customFormat="false" ht="15" hidden="false" customHeight="false" outlineLevel="0" collapsed="false">
      <c r="A8" s="4" t="n">
        <v>7</v>
      </c>
      <c r="B8" s="5" t="s">
        <v>40</v>
      </c>
      <c r="C8" s="5" t="s">
        <v>41</v>
      </c>
      <c r="D8" s="0" t="str">
        <f aca="false">B8&amp;" "&amp;C8</f>
        <v>Nikola Aleksić</v>
      </c>
      <c r="E8" s="6" t="s">
        <v>42</v>
      </c>
      <c r="F8" s="5" t="s">
        <v>43</v>
      </c>
      <c r="G8" s="4" t="n">
        <v>7</v>
      </c>
      <c r="H8" s="5" t="s">
        <v>44</v>
      </c>
      <c r="I8" s="4" t="n">
        <f aca="false">$G8+5</f>
        <v>12</v>
      </c>
      <c r="J8" s="4" t="n">
        <f aca="false">$G8+$A$30</f>
        <v>12</v>
      </c>
      <c r="L8" s="0" t="str">
        <f aca="false">$B8&amp;" "&amp;$C8&amp;" ima omiljenu životinju "&amp;$H8</f>
        <v>Nikola Aleksić ima omiljenu životinju miš</v>
      </c>
    </row>
    <row r="9" customFormat="false" ht="15" hidden="false" customHeight="false" outlineLevel="0" collapsed="false">
      <c r="A9" s="4" t="n">
        <v>8</v>
      </c>
      <c r="B9" s="5" t="s">
        <v>45</v>
      </c>
      <c r="C9" s="5" t="s">
        <v>46</v>
      </c>
      <c r="D9" s="0" t="str">
        <f aca="false">B9&amp;" "&amp;C9</f>
        <v>Denis Jovičić</v>
      </c>
      <c r="E9" s="6" t="s">
        <v>47</v>
      </c>
      <c r="F9" s="5" t="s">
        <v>48</v>
      </c>
      <c r="G9" s="4" t="n">
        <v>7</v>
      </c>
      <c r="H9" s="5" t="s">
        <v>44</v>
      </c>
      <c r="I9" s="4" t="n">
        <f aca="false">$G9+5</f>
        <v>12</v>
      </c>
      <c r="J9" s="4" t="n">
        <f aca="false">$G9+$A$30</f>
        <v>12</v>
      </c>
      <c r="L9" s="0" t="str">
        <f aca="false">$B9&amp;" "&amp;$C9&amp;" ima omiljenu životinju "&amp;$H9</f>
        <v>Denis Jovičić ima omiljenu životinju miš</v>
      </c>
      <c r="N9" s="9" t="s">
        <v>49</v>
      </c>
      <c r="O9" s="9"/>
      <c r="P9" s="9"/>
    </row>
    <row r="10" customFormat="false" ht="15" hidden="false" customHeight="false" outlineLevel="0" collapsed="false">
      <c r="A10" s="4" t="n">
        <v>9</v>
      </c>
      <c r="B10" s="5" t="s">
        <v>50</v>
      </c>
      <c r="C10" s="5" t="s">
        <v>51</v>
      </c>
      <c r="D10" s="0" t="str">
        <f aca="false">B10&amp;" "&amp;C10</f>
        <v>Anica Perić</v>
      </c>
      <c r="E10" s="6" t="s">
        <v>52</v>
      </c>
      <c r="F10" s="5" t="s">
        <v>22</v>
      </c>
      <c r="G10" s="4" t="n">
        <v>13</v>
      </c>
      <c r="H10" s="5" t="s">
        <v>17</v>
      </c>
      <c r="I10" s="4" t="n">
        <f aca="false">$G10+5</f>
        <v>18</v>
      </c>
      <c r="J10" s="4" t="n">
        <f aca="false">$G10+$A$30</f>
        <v>18</v>
      </c>
      <c r="L10" s="0" t="str">
        <f aca="false">$B10&amp;" "&amp;$C10&amp;" ima omiljenu životinju "&amp;$H10</f>
        <v>Anica Perić ima omiljenu životinju mačka</v>
      </c>
      <c r="P10" s="2" t="s">
        <v>53</v>
      </c>
      <c r="T10" s="8" t="s">
        <v>54</v>
      </c>
    </row>
    <row r="11" customFormat="false" ht="15" hidden="false" customHeight="false" outlineLevel="0" collapsed="false">
      <c r="A11" s="4" t="n">
        <v>10</v>
      </c>
      <c r="B11" s="5" t="s">
        <v>55</v>
      </c>
      <c r="C11" s="5" t="s">
        <v>41</v>
      </c>
      <c r="D11" s="0" t="str">
        <f aca="false">B11&amp;" "&amp;C11</f>
        <v>Ivan Aleksić</v>
      </c>
      <c r="E11" s="6" t="s">
        <v>56</v>
      </c>
      <c r="F11" s="5" t="s">
        <v>57</v>
      </c>
      <c r="G11" s="4" t="n">
        <v>101</v>
      </c>
      <c r="H11" s="5" t="s">
        <v>44</v>
      </c>
      <c r="I11" s="4" t="n">
        <f aca="false">$G11+5</f>
        <v>106</v>
      </c>
      <c r="J11" s="4" t="n">
        <f aca="false">$G11+$A$30</f>
        <v>106</v>
      </c>
      <c r="L11" s="0" t="str">
        <f aca="false">$B11&amp;" "&amp;$C11&amp;" ima omiljenu životinju "&amp;$H11</f>
        <v>Ivan Aleksić ima omiljenu životinju miš</v>
      </c>
      <c r="T11" s="8"/>
    </row>
    <row r="12" customFormat="false" ht="15" hidden="false" customHeight="false" outlineLevel="0" collapsed="false">
      <c r="A12" s="4" t="n">
        <v>11</v>
      </c>
      <c r="B12" s="5" t="s">
        <v>58</v>
      </c>
      <c r="C12" s="5" t="s">
        <v>59</v>
      </c>
      <c r="D12" s="0" t="str">
        <f aca="false">B12&amp;" "&amp;C12</f>
        <v>Aleksa Dimić</v>
      </c>
      <c r="E12" s="6" t="s">
        <v>60</v>
      </c>
      <c r="F12" s="5" t="s">
        <v>61</v>
      </c>
      <c r="G12" s="4" t="n">
        <v>4</v>
      </c>
      <c r="H12" s="5" t="s">
        <v>23</v>
      </c>
      <c r="I12" s="4" t="n">
        <f aca="false">$G12+5</f>
        <v>9</v>
      </c>
      <c r="J12" s="4" t="n">
        <f aca="false">$G12+$A$30</f>
        <v>9</v>
      </c>
      <c r="L12" s="0" t="str">
        <f aca="false">$B12&amp;" "&amp;$C12&amp;" ima omiljenu životinju "&amp;$H12</f>
        <v>Aleksa Dimić ima omiljenu životinju pas</v>
      </c>
      <c r="N12" s="3" t="s">
        <v>62</v>
      </c>
      <c r="O12" s="3"/>
      <c r="R12" s="9" t="s">
        <v>63</v>
      </c>
      <c r="S12" s="9"/>
      <c r="T12" s="8"/>
    </row>
    <row r="13" customFormat="false" ht="15" hidden="false" customHeight="false" outlineLevel="0" collapsed="false">
      <c r="A13" s="4" t="n">
        <v>12</v>
      </c>
      <c r="B13" s="5" t="s">
        <v>64</v>
      </c>
      <c r="C13" s="5" t="s">
        <v>65</v>
      </c>
      <c r="D13" s="0" t="str">
        <f aca="false">B13&amp;" "&amp;C13</f>
        <v>Žana Ivković</v>
      </c>
      <c r="E13" s="6" t="s">
        <v>66</v>
      </c>
      <c r="F13" s="5" t="s">
        <v>67</v>
      </c>
      <c r="G13" s="4"/>
      <c r="H13" s="5" t="s">
        <v>17</v>
      </c>
      <c r="I13" s="4" t="n">
        <f aca="false">$G13+5</f>
        <v>5</v>
      </c>
      <c r="J13" s="4" t="n">
        <f aca="false">$G13+$A$30</f>
        <v>5</v>
      </c>
      <c r="L13" s="0" t="str">
        <f aca="false">$B13&amp;" "&amp;$C13&amp;" ima omiljenu životinju "&amp;$H13</f>
        <v>Žana Ivković ima omiljenu životinju mačka</v>
      </c>
      <c r="N13" s="3"/>
      <c r="O13" s="3"/>
      <c r="T13" s="8"/>
    </row>
    <row r="14" customFormat="false" ht="15" hidden="false" customHeight="false" outlineLevel="0" collapsed="false">
      <c r="A14" s="4" t="n">
        <v>13</v>
      </c>
      <c r="B14" s="5" t="s">
        <v>68</v>
      </c>
      <c r="C14" s="5" t="s">
        <v>69</v>
      </c>
      <c r="D14" s="0" t="str">
        <f aca="false">B14&amp;" "&amp;C14</f>
        <v>Marko Jovanović</v>
      </c>
      <c r="E14" s="6" t="s">
        <v>70</v>
      </c>
      <c r="F14" s="5" t="s">
        <v>71</v>
      </c>
      <c r="G14" s="4" t="n">
        <v>1</v>
      </c>
      <c r="H14" s="5" t="s">
        <v>23</v>
      </c>
      <c r="I14" s="4" t="n">
        <f aca="false">$G14+5</f>
        <v>6</v>
      </c>
      <c r="J14" s="4" t="n">
        <f aca="false">$G14+$A$30</f>
        <v>6</v>
      </c>
      <c r="L14" s="0" t="str">
        <f aca="false">$B14&amp;" "&amp;$C14&amp;" ima omiljenu životinju "&amp;$H14</f>
        <v>Marko Jovanović ima omiljenu životinju pas</v>
      </c>
      <c r="N14" s="3"/>
      <c r="O14" s="3"/>
      <c r="T14" s="8"/>
    </row>
    <row r="15" customFormat="false" ht="15" hidden="false" customHeight="false" outlineLevel="0" collapsed="false">
      <c r="A15" s="4" t="n">
        <v>14</v>
      </c>
      <c r="B15" s="5" t="s">
        <v>72</v>
      </c>
      <c r="C15" s="5" t="s">
        <v>73</v>
      </c>
      <c r="D15" s="0" t="str">
        <f aca="false">B15&amp;" "&amp;C15</f>
        <v>Žarko Stojisavljević</v>
      </c>
      <c r="E15" s="6" t="s">
        <v>74</v>
      </c>
      <c r="F15" s="5" t="s">
        <v>16</v>
      </c>
      <c r="G15" s="4" t="n">
        <v>1</v>
      </c>
      <c r="H15" s="5" t="s">
        <v>75</v>
      </c>
      <c r="I15" s="4" t="n">
        <f aca="false">$G15+5</f>
        <v>6</v>
      </c>
      <c r="J15" s="4" t="n">
        <f aca="false">$G15+$A$30</f>
        <v>6</v>
      </c>
      <c r="L15" s="0" t="str">
        <f aca="false">$B15&amp;" "&amp;$C15&amp;" ima omiljenu životinju "&amp;$H15</f>
        <v>Žarko Stojisavljević ima omiljenu životinju zec</v>
      </c>
      <c r="N15" s="3"/>
      <c r="O15" s="3"/>
      <c r="T15" s="8"/>
    </row>
    <row r="16" customFormat="false" ht="15" hidden="false" customHeight="false" outlineLevel="0" collapsed="false">
      <c r="A16" s="4" t="n">
        <v>15</v>
      </c>
      <c r="B16" s="5" t="s">
        <v>76</v>
      </c>
      <c r="C16" s="5" t="s">
        <v>77</v>
      </c>
      <c r="D16" s="0" t="str">
        <f aca="false">B16&amp;" "&amp;C16</f>
        <v>Aljoša Ivanović</v>
      </c>
      <c r="E16" s="6" t="s">
        <v>78</v>
      </c>
      <c r="F16" s="5" t="s">
        <v>79</v>
      </c>
      <c r="G16" s="4" t="n">
        <v>7</v>
      </c>
      <c r="H16" s="5" t="s">
        <v>23</v>
      </c>
      <c r="I16" s="4" t="n">
        <f aca="false">$G16+5</f>
        <v>12</v>
      </c>
      <c r="J16" s="4" t="n">
        <f aca="false">$G16+$A$30</f>
        <v>12</v>
      </c>
      <c r="L16" s="0" t="str">
        <f aca="false">$B16&amp;" "&amp;$C16&amp;" ima omiljenu životinju "&amp;$H16</f>
        <v>Aljoša Ivanović ima omiljenu životinju pas</v>
      </c>
    </row>
    <row r="17" customFormat="false" ht="15" hidden="false" customHeight="false" outlineLevel="0" collapsed="false">
      <c r="A17" s="4" t="n">
        <v>16</v>
      </c>
      <c r="B17" s="5" t="s">
        <v>80</v>
      </c>
      <c r="C17" s="5" t="s">
        <v>81</v>
      </c>
      <c r="D17" s="0" t="str">
        <f aca="false">B17&amp;" "&amp;C17</f>
        <v>Jovana Nikolić</v>
      </c>
      <c r="E17" s="6" t="s">
        <v>82</v>
      </c>
      <c r="F17" s="5" t="s">
        <v>83</v>
      </c>
      <c r="G17" s="4" t="n">
        <v>4</v>
      </c>
      <c r="H17" s="5" t="s">
        <v>84</v>
      </c>
      <c r="I17" s="4" t="n">
        <f aca="false">$G17+5</f>
        <v>9</v>
      </c>
      <c r="J17" s="4" t="n">
        <f aca="false">$G17+$A$30</f>
        <v>9</v>
      </c>
      <c r="L17" s="0" t="str">
        <f aca="false">$B17&amp;" "&amp;$C17&amp;" ima omiljenu životinju "&amp;$H17</f>
        <v>Jovana Nikolić ima omiljenu životinju zmija</v>
      </c>
      <c r="Q17" s="10" t="s">
        <v>85</v>
      </c>
    </row>
    <row r="18" customFormat="false" ht="15" hidden="false" customHeight="false" outlineLevel="0" collapsed="false">
      <c r="A18" s="4" t="n">
        <v>17</v>
      </c>
      <c r="B18" s="5" t="s">
        <v>86</v>
      </c>
      <c r="C18" s="5" t="s">
        <v>87</v>
      </c>
      <c r="D18" s="0" t="str">
        <f aca="false">B18&amp;" "&amp;C18</f>
        <v>Jovan Savić</v>
      </c>
      <c r="E18" s="6" t="s">
        <v>88</v>
      </c>
      <c r="F18" s="5" t="s">
        <v>57</v>
      </c>
      <c r="G18" s="4" t="n">
        <v>25</v>
      </c>
      <c r="H18" s="5" t="s">
        <v>89</v>
      </c>
      <c r="I18" s="4" t="n">
        <f aca="false">$G18+5</f>
        <v>30</v>
      </c>
      <c r="J18" s="4" t="n">
        <f aca="false">$G18+$A$30</f>
        <v>30</v>
      </c>
      <c r="L18" s="0" t="str">
        <f aca="false">$B18&amp;" "&amp;$C18&amp;" ima omiljenu životinju "&amp;$H18</f>
        <v>Jovan Savić ima omiljenu životinju pauk</v>
      </c>
    </row>
    <row r="19" customFormat="false" ht="15" hidden="false" customHeight="false" outlineLevel="0" collapsed="false">
      <c r="A19" s="4" t="n">
        <v>18</v>
      </c>
      <c r="B19" s="5" t="s">
        <v>90</v>
      </c>
      <c r="C19" s="5" t="s">
        <v>91</v>
      </c>
      <c r="D19" s="0" t="str">
        <f aca="false">B19&amp;" "&amp;C19</f>
        <v>Kosta Belić</v>
      </c>
      <c r="E19" s="6" t="s">
        <v>92</v>
      </c>
      <c r="F19" s="5" t="s">
        <v>93</v>
      </c>
      <c r="G19" s="4" t="n">
        <v>19</v>
      </c>
      <c r="H19" s="5" t="s">
        <v>84</v>
      </c>
      <c r="I19" s="4" t="n">
        <f aca="false">$G19+5</f>
        <v>24</v>
      </c>
      <c r="J19" s="4" t="n">
        <f aca="false">$G19+$A$30</f>
        <v>24</v>
      </c>
      <c r="L19" s="0" t="str">
        <f aca="false">$B19&amp;" "&amp;$C19&amp;" ima omiljenu životinju "&amp;$H19</f>
        <v>Kosta Belić ima omiljenu životinju zmija</v>
      </c>
      <c r="N19" s="11" t="s">
        <v>94</v>
      </c>
    </row>
    <row r="20" customFormat="false" ht="15" hidden="false" customHeight="false" outlineLevel="0" collapsed="false">
      <c r="A20" s="12" t="n">
        <v>19</v>
      </c>
      <c r="B20" s="13" t="s">
        <v>95</v>
      </c>
      <c r="C20" s="13" t="s">
        <v>69</v>
      </c>
      <c r="D20" s="14" t="str">
        <f aca="false">B20&amp;" "&amp;C20</f>
        <v>Milena Jovanović</v>
      </c>
      <c r="E20" s="15" t="s">
        <v>96</v>
      </c>
      <c r="F20" s="13" t="s">
        <v>22</v>
      </c>
      <c r="G20" s="12" t="n">
        <v>3</v>
      </c>
      <c r="H20" s="13" t="s">
        <v>17</v>
      </c>
      <c r="I20" s="4" t="n">
        <f aca="false">$G20+5</f>
        <v>8</v>
      </c>
      <c r="J20" s="4" t="n">
        <f aca="false">$G20+$A$30</f>
        <v>8</v>
      </c>
      <c r="L20" s="0" t="str">
        <f aca="false">$B20&amp;" "&amp;$C20&amp;" ima omiljenu životinju "&amp;$H20</f>
        <v>Milena Jovanović ima omiljenu životinju mačka</v>
      </c>
    </row>
    <row r="21" customFormat="false" ht="15" hidden="false" customHeight="false" outlineLevel="0" collapsed="false">
      <c r="A21" s="0" t="n">
        <f aca="false">COUNT(A2:A20)</f>
        <v>19</v>
      </c>
      <c r="B21" s="0" t="n">
        <f aca="false">COUNTA(B2:B20)</f>
        <v>19</v>
      </c>
      <c r="G21" s="0" t="n">
        <f aca="false">COUNTBLANK(G2:G20)</f>
        <v>2</v>
      </c>
    </row>
    <row r="22" customFormat="false" ht="15" hidden="false" customHeight="false" outlineLevel="0" collapsed="false">
      <c r="G22" s="4" t="n">
        <f aca="false">SUM(G2:G20)</f>
        <v>220</v>
      </c>
    </row>
    <row r="23" customFormat="false" ht="15" hidden="false" customHeight="false" outlineLevel="0" collapsed="false">
      <c r="G23" s="16" t="n">
        <f aca="false">SUM(G2:G20)/COUNT(G2:G20)</f>
        <v>12.9411764705882</v>
      </c>
    </row>
    <row r="24" customFormat="false" ht="15" hidden="false" customHeight="false" outlineLevel="0" collapsed="false">
      <c r="G24" s="17" t="n">
        <f aca="false">AVERAGE(G2:G20)</f>
        <v>12.9411764705882</v>
      </c>
    </row>
    <row r="25" customFormat="false" ht="15" hidden="false" customHeight="false" outlineLevel="0" collapsed="false">
      <c r="K25" s="3" t="s">
        <v>97</v>
      </c>
      <c r="L25" s="3"/>
      <c r="M25" s="3"/>
    </row>
    <row r="26" customFormat="false" ht="15" hidden="false" customHeight="false" outlineLevel="0" collapsed="false">
      <c r="K26" s="3"/>
      <c r="L26" s="3"/>
      <c r="M26" s="3"/>
    </row>
    <row r="27" customFormat="false" ht="15" hidden="false" customHeight="false" outlineLevel="0" collapsed="false">
      <c r="K27" s="3"/>
      <c r="L27" s="3"/>
      <c r="M27" s="3"/>
    </row>
    <row r="29" customFormat="false" ht="15.75" hidden="false" customHeight="false" outlineLevel="0" collapsed="false"/>
    <row r="30" customFormat="false" ht="16.5" hidden="false" customHeight="false" outlineLevel="0" collapsed="false">
      <c r="A30" s="18" t="n">
        <v>5</v>
      </c>
    </row>
    <row r="31" customFormat="false" ht="15.75" hidden="false" customHeight="false" outlineLevel="0" collapsed="false"/>
    <row r="34" customFormat="false" ht="15" hidden="false" customHeight="false" outlineLevel="0" collapsed="false">
      <c r="B34" s="19" t="s">
        <v>72</v>
      </c>
      <c r="C34" s="19" t="s">
        <v>68</v>
      </c>
      <c r="D34" s="19" t="s">
        <v>90</v>
      </c>
      <c r="E34" s="19" t="s">
        <v>95</v>
      </c>
      <c r="F34" s="19" t="s">
        <v>76</v>
      </c>
      <c r="G34" s="19" t="s">
        <v>13</v>
      </c>
      <c r="H34" s="19" t="s">
        <v>19</v>
      </c>
    </row>
    <row r="35" customFormat="false" ht="15" hidden="false" customHeight="false" outlineLevel="0" collapsed="false">
      <c r="A35" s="20" t="s">
        <v>98</v>
      </c>
      <c r="B35" s="0" t="n">
        <v>1</v>
      </c>
      <c r="C35" s="0" t="n">
        <v>0</v>
      </c>
      <c r="D35" s="0" t="n">
        <v>3</v>
      </c>
      <c r="E35" s="0" t="n">
        <v>3</v>
      </c>
      <c r="F35" s="0" t="n">
        <v>1</v>
      </c>
      <c r="G35" s="0" t="n">
        <v>0</v>
      </c>
      <c r="H35" s="0" t="n">
        <v>0</v>
      </c>
      <c r="I35" s="0" t="n">
        <f aca="false">SUM($B35:$H35)</f>
        <v>8</v>
      </c>
      <c r="J35" s="21" t="n">
        <f aca="false">AVERAGE($B35:$H35)</f>
        <v>1.14285714285714</v>
      </c>
    </row>
    <row r="36" customFormat="false" ht="15" hidden="false" customHeight="false" outlineLevel="0" collapsed="false">
      <c r="A36" s="20" t="s">
        <v>99</v>
      </c>
      <c r="B36" s="0" t="n">
        <v>0</v>
      </c>
      <c r="C36" s="0" t="n">
        <v>1</v>
      </c>
      <c r="D36" s="0" t="n">
        <v>2</v>
      </c>
      <c r="E36" s="0" t="n">
        <v>0</v>
      </c>
      <c r="F36" s="0" t="n">
        <v>2</v>
      </c>
      <c r="G36" s="0" t="n">
        <v>1</v>
      </c>
      <c r="H36" s="0" t="n">
        <v>0</v>
      </c>
      <c r="I36" s="0" t="n">
        <f aca="false">SUM($B36:$H36)</f>
        <v>6</v>
      </c>
      <c r="J36" s="21" t="n">
        <f aca="false">AVERAGE($B36:$H36)</f>
        <v>0.857142857142857</v>
      </c>
    </row>
    <row r="37" customFormat="false" ht="15" hidden="false" customHeight="false" outlineLevel="0" collapsed="false">
      <c r="A37" s="20" t="s">
        <v>100</v>
      </c>
      <c r="B37" s="0" t="n">
        <v>2</v>
      </c>
      <c r="C37" s="0" t="n">
        <v>5</v>
      </c>
      <c r="D37" s="0" t="n">
        <v>0</v>
      </c>
      <c r="E37" s="0" t="n">
        <v>1</v>
      </c>
      <c r="F37" s="0" t="n">
        <v>2</v>
      </c>
      <c r="G37" s="0" t="n">
        <v>0</v>
      </c>
      <c r="H37" s="0" t="n">
        <v>1</v>
      </c>
      <c r="I37" s="0" t="n">
        <f aca="false">SUM($B37:$H37)</f>
        <v>11</v>
      </c>
      <c r="J37" s="21" t="n">
        <f aca="false">AVERAGE($B37:$H37)</f>
        <v>1.57142857142857</v>
      </c>
    </row>
    <row r="38" customFormat="false" ht="15" hidden="false" customHeight="false" outlineLevel="0" collapsed="false">
      <c r="A38" s="20" t="s">
        <v>101</v>
      </c>
      <c r="B38" s="0" t="n">
        <v>1</v>
      </c>
      <c r="C38" s="0" t="n">
        <v>0</v>
      </c>
      <c r="D38" s="0" t="n">
        <v>1</v>
      </c>
      <c r="E38" s="0" t="n">
        <v>1</v>
      </c>
      <c r="F38" s="0" t="n">
        <v>1</v>
      </c>
      <c r="G38" s="0" t="n">
        <v>0</v>
      </c>
      <c r="H38" s="0" t="n">
        <v>0</v>
      </c>
      <c r="I38" s="0" t="n">
        <f aca="false">SUM($B38:$H38)</f>
        <v>4</v>
      </c>
      <c r="J38" s="21"/>
    </row>
    <row r="39" customFormat="false" ht="15" hidden="false" customHeight="false" outlineLevel="0" collapsed="false">
      <c r="B39" s="0" t="n">
        <f aca="false">B$35+B$36+B$37</f>
        <v>3</v>
      </c>
      <c r="C39" s="0" t="n">
        <f aca="false">C$35+C$36+C$37</f>
        <v>6</v>
      </c>
      <c r="D39" s="0" t="n">
        <f aca="false">D$35+D$36+D$37</f>
        <v>5</v>
      </c>
      <c r="E39" s="0" t="n">
        <f aca="false">E$35+E$36+E$37</f>
        <v>4</v>
      </c>
      <c r="F39" s="0" t="n">
        <f aca="false">F$35+F$36+F$37</f>
        <v>5</v>
      </c>
      <c r="G39" s="0" t="n">
        <f aca="false">G$35+G$36+G$37</f>
        <v>1</v>
      </c>
      <c r="H39" s="0" t="n">
        <f aca="false">H$35+H$36+H$37</f>
        <v>1</v>
      </c>
    </row>
    <row r="40" customFormat="false" ht="15" hidden="false" customHeight="false" outlineLevel="0" collapsed="false">
      <c r="C40" s="4"/>
    </row>
    <row r="41" customFormat="false" ht="15" hidden="false" customHeight="false" outlineLevel="0" collapsed="false">
      <c r="C41" s="4"/>
    </row>
    <row r="42" customFormat="false" ht="15" hidden="false" customHeight="false" outlineLevel="0" collapsed="false">
      <c r="C42" s="4"/>
    </row>
    <row r="43" customFormat="false" ht="15" hidden="false" customHeight="false" outlineLevel="0" collapsed="false">
      <c r="C43" s="4"/>
    </row>
    <row r="44" customFormat="false" ht="15" hidden="false" customHeight="false" outlineLevel="0" collapsed="false">
      <c r="C44" s="4"/>
    </row>
    <row r="45" customFormat="false" ht="15" hidden="false" customHeight="false" outlineLevel="0" collapsed="false">
      <c r="C45" s="4"/>
    </row>
    <row r="46" customFormat="false" ht="15" hidden="false" customHeight="false" outlineLevel="0" collapsed="false">
      <c r="C46" s="4"/>
    </row>
    <row r="47" customFormat="false" ht="15" hidden="false" customHeight="false" outlineLevel="0" collapsed="false">
      <c r="C47" s="4"/>
    </row>
    <row r="48" customFormat="false" ht="15" hidden="false" customHeight="false" outlineLevel="0" collapsed="false">
      <c r="C48" s="4"/>
    </row>
    <row r="49" customFormat="false" ht="15" hidden="false" customHeight="false" outlineLevel="0" collapsed="false">
      <c r="C49" s="4"/>
    </row>
    <row r="50" customFormat="false" ht="15" hidden="false" customHeight="false" outlineLevel="0" collapsed="false">
      <c r="C50" s="4"/>
    </row>
    <row r="51" customFormat="false" ht="15" hidden="false" customHeight="false" outlineLevel="0" collapsed="false">
      <c r="C51" s="4"/>
    </row>
    <row r="52" customFormat="false" ht="15" hidden="false" customHeight="false" outlineLevel="0" collapsed="false">
      <c r="C52" s="4"/>
    </row>
    <row r="53" customFormat="false" ht="15" hidden="false" customHeight="false" outlineLevel="0" collapsed="false">
      <c r="C53" s="4"/>
    </row>
    <row r="54" customFormat="false" ht="15" hidden="false" customHeight="false" outlineLevel="0" collapsed="false">
      <c r="C54" s="4"/>
    </row>
    <row r="55" customFormat="false" ht="15" hidden="false" customHeight="false" outlineLevel="0" collapsed="false">
      <c r="C55" s="4"/>
    </row>
    <row r="56" customFormat="false" ht="15" hidden="false" customHeight="false" outlineLevel="0" collapsed="false">
      <c r="C56" s="4"/>
    </row>
    <row r="57" customFormat="false" ht="15" hidden="false" customHeight="false" outlineLevel="0" collapsed="false">
      <c r="C57" s="4"/>
    </row>
    <row r="58" customFormat="false" ht="15" hidden="false" customHeight="false" outlineLevel="0" collapsed="false">
      <c r="C58" s="12"/>
    </row>
  </sheetData>
  <mergeCells count="7">
    <mergeCell ref="M1:N4"/>
    <mergeCell ref="S3:S5"/>
    <mergeCell ref="N9:P9"/>
    <mergeCell ref="T10:T15"/>
    <mergeCell ref="N12:O15"/>
    <mergeCell ref="R12:S12"/>
    <mergeCell ref="K25:M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2.8"/>
  <cols>
    <col collapsed="false" hidden="false" max="1" min="1" style="0" width="8.63775510204082"/>
    <col collapsed="false" hidden="false" max="2" min="2" style="0" width="8.10204081632653"/>
    <col collapsed="false" hidden="false" max="1025" min="3" style="0" width="11.3418367346939"/>
  </cols>
  <sheetData>
    <row r="1" customFormat="false" ht="12.8" hidden="false" customHeight="false" outlineLevel="0" collapsed="false">
      <c r="A1" s="0" t="n">
        <f aca="false">132.5+12.778</f>
        <v>145.278</v>
      </c>
      <c r="B1" s="0" t="n">
        <f aca="false">SUM(A1:A9)</f>
        <v>66855.4954074074</v>
      </c>
    </row>
    <row r="2" customFormat="false" ht="12.8" hidden="false" customHeight="false" outlineLevel="0" collapsed="false">
      <c r="A2" s="22" t="n">
        <f aca="false">358.11-45.4</f>
        <v>312.71</v>
      </c>
      <c r="B2" s="0" t="n">
        <f aca="false">PRODUCT(A6:A9)</f>
        <v>7.2</v>
      </c>
    </row>
    <row r="3" customFormat="false" ht="12.8" hidden="false" customHeight="false" outlineLevel="0" collapsed="false">
      <c r="A3" s="23" t="n">
        <f aca="false">45.8*18</f>
        <v>824.4</v>
      </c>
      <c r="B3" s="0" t="n">
        <f aca="false">QUOTIENT(100,3)</f>
        <v>33</v>
      </c>
    </row>
    <row r="4" customFormat="false" ht="12.8" hidden="false" customHeight="false" outlineLevel="0" collapsed="false">
      <c r="A4" s="23" t="n">
        <f aca="false">145.3/5.4</f>
        <v>26.9074074074074</v>
      </c>
      <c r="B4" s="0" t="n">
        <f aca="false">MOD(100,3)</f>
        <v>1</v>
      </c>
    </row>
    <row r="5" customFormat="false" ht="12.8" hidden="false" customHeight="false" outlineLevel="0" collapsed="false">
      <c r="A5" s="0" t="n">
        <f aca="false">16^4</f>
        <v>65536</v>
      </c>
      <c r="B5" s="0" t="n">
        <f aca="false">MAX(A1:A9)</f>
        <v>65536</v>
      </c>
    </row>
    <row r="6" customFormat="false" ht="12.8" hidden="false" customHeight="false" outlineLevel="0" collapsed="false">
      <c r="A6" s="0" t="n">
        <f aca="false">5^(-1)</f>
        <v>0.2</v>
      </c>
      <c r="B6" s="0" t="n">
        <f aca="false">MIN(A1:A9)</f>
        <v>0.2</v>
      </c>
    </row>
    <row r="7" customFormat="false" ht="12.8" hidden="false" customHeight="false" outlineLevel="0" collapsed="false">
      <c r="A7" s="0" t="n">
        <f aca="false">16^(1/2)</f>
        <v>4</v>
      </c>
      <c r="B7" s="0" t="n">
        <f aca="false">SQRT(1024)</f>
        <v>32</v>
      </c>
    </row>
    <row r="8" customFormat="false" ht="12.8" hidden="false" customHeight="false" outlineLevel="0" collapsed="false">
      <c r="A8" s="0" t="n">
        <f aca="false">27^(1/3)</f>
        <v>3</v>
      </c>
      <c r="B8" s="0" t="n">
        <f aca="false">POWER(2,12)</f>
        <v>4096</v>
      </c>
    </row>
    <row r="9" customFormat="false" ht="12.8" hidden="false" customHeight="false" outlineLevel="0" collapsed="false">
      <c r="A9" s="0" t="n">
        <f aca="false">81^(1/4)</f>
        <v>3</v>
      </c>
    </row>
    <row r="11" customFormat="false" ht="12.8" hidden="false" customHeight="false" outlineLevel="0" collapsed="false">
      <c r="A11" s="0" t="n">
        <v>10</v>
      </c>
      <c r="B11" s="0" t="n">
        <v>1</v>
      </c>
    </row>
    <row r="12" customFormat="false" ht="12.8" hidden="false" customHeight="false" outlineLevel="0" collapsed="false">
      <c r="A12" s="0" t="n">
        <v>9</v>
      </c>
      <c r="B12" s="0" t="n">
        <v>2</v>
      </c>
    </row>
    <row r="13" customFormat="false" ht="12.8" hidden="false" customHeight="false" outlineLevel="0" collapsed="false">
      <c r="A13" s="0" t="n">
        <v>8</v>
      </c>
      <c r="B13" s="0" t="n">
        <v>4</v>
      </c>
    </row>
    <row r="14" customFormat="false" ht="12.8" hidden="false" customHeight="false" outlineLevel="0" collapsed="false">
      <c r="A14" s="0" t="n">
        <v>7</v>
      </c>
      <c r="B14" s="0" t="n">
        <v>2</v>
      </c>
    </row>
    <row r="15" customFormat="false" ht="12.8" hidden="false" customHeight="false" outlineLevel="0" collapsed="false">
      <c r="A15" s="0" t="n">
        <v>6</v>
      </c>
      <c r="B15" s="0" t="n">
        <v>1</v>
      </c>
    </row>
    <row r="16" customFormat="false" ht="13.8" hidden="false" customHeight="false" outlineLevel="0" collapsed="false">
      <c r="B16" s="0" t="n">
        <f aca="false">(A11*br_10+A12*br_9+A13*br_8+A14*br_7+A15*br_6)/SUM(br_10:br_6)</f>
        <v>8</v>
      </c>
      <c r="C16" s="24" t="s">
        <v>102</v>
      </c>
      <c r="D16" s="24"/>
      <c r="E16" s="24"/>
      <c r="F16" s="24"/>
      <c r="G16" s="24"/>
      <c r="H16" s="24"/>
    </row>
    <row r="19" customFormat="false" ht="12.8" hidden="false" customHeight="false" outlineLevel="0" collapsed="false">
      <c r="B19" s="0" t="s">
        <v>103</v>
      </c>
      <c r="C19" s="0" t="s">
        <v>104</v>
      </c>
    </row>
    <row r="20" customFormat="false" ht="13.8" hidden="false" customHeight="false" outlineLevel="0" collapsed="false">
      <c r="A20" s="0" t="s">
        <v>105</v>
      </c>
      <c r="B20" s="25" t="n">
        <v>10</v>
      </c>
      <c r="C20" s="0" t="n">
        <f aca="false">100*P/Proc</f>
        <v>10</v>
      </c>
    </row>
    <row r="21" customFormat="false" ht="13.8" hidden="false" customHeight="false" outlineLevel="0" collapsed="false">
      <c r="A21" s="0" t="s">
        <v>106</v>
      </c>
      <c r="B21" s="25" t="n">
        <v>5</v>
      </c>
      <c r="C21" s="0" t="n">
        <f aca="false">G*Proc/100</f>
        <v>5</v>
      </c>
    </row>
    <row r="22" customFormat="false" ht="13.8" hidden="false" customHeight="false" outlineLevel="0" collapsed="false">
      <c r="A22" s="0" t="s">
        <v>107</v>
      </c>
      <c r="B22" s="25" t="n">
        <v>50</v>
      </c>
      <c r="C22" s="26" t="n">
        <f aca="false">P/G</f>
        <v>0.5</v>
      </c>
    </row>
  </sheetData>
  <mergeCells count="1">
    <mergeCell ref="C16:H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RowHeight="12.8"/>
  <cols>
    <col collapsed="false" hidden="false" max="1" min="1" style="0" width="13.9336734693878"/>
    <col collapsed="false" hidden="false" max="2" min="2" style="0" width="13.3826530612245"/>
    <col collapsed="false" hidden="false" max="3" min="3" style="0" width="17.2244897959184"/>
    <col collapsed="false" hidden="false" max="1025" min="4" style="0" width="11.5204081632653"/>
  </cols>
  <sheetData>
    <row r="1" customFormat="false" ht="13.8" hidden="false" customHeight="false" outlineLevel="0" collapsed="false">
      <c r="A1" s="27" t="s">
        <v>108</v>
      </c>
      <c r="B1" s="27" t="s">
        <v>109</v>
      </c>
      <c r="C1" s="27" t="s">
        <v>110</v>
      </c>
    </row>
    <row r="2" customFormat="false" ht="13.8" hidden="false" customHeight="false" outlineLevel="0" collapsed="false">
      <c r="A2" s="28" t="s">
        <v>111</v>
      </c>
      <c r="B2" s="0" t="n">
        <v>0</v>
      </c>
      <c r="C2" s="29" t="n">
        <f aca="false">B2/$B$14</f>
        <v>0</v>
      </c>
    </row>
    <row r="3" customFormat="false" ht="13.8" hidden="false" customHeight="false" outlineLevel="0" collapsed="false">
      <c r="A3" s="28" t="s">
        <v>112</v>
      </c>
      <c r="B3" s="0" t="n">
        <v>0</v>
      </c>
      <c r="C3" s="29" t="n">
        <f aca="false">B3/$B$14</f>
        <v>0</v>
      </c>
    </row>
    <row r="4" customFormat="false" ht="13.8" hidden="false" customHeight="false" outlineLevel="0" collapsed="false">
      <c r="A4" s="28" t="s">
        <v>113</v>
      </c>
      <c r="B4" s="0" t="n">
        <v>1</v>
      </c>
      <c r="C4" s="29" t="n">
        <f aca="false">B4/$B$14</f>
        <v>0.04</v>
      </c>
    </row>
    <row r="5" customFormat="false" ht="13.8" hidden="false" customHeight="false" outlineLevel="0" collapsed="false">
      <c r="A5" s="28" t="s">
        <v>114</v>
      </c>
      <c r="B5" s="0" t="n">
        <v>1</v>
      </c>
      <c r="C5" s="29" t="n">
        <f aca="false">B5/$B$14</f>
        <v>0.04</v>
      </c>
    </row>
    <row r="6" customFormat="false" ht="13.8" hidden="false" customHeight="false" outlineLevel="0" collapsed="false">
      <c r="A6" s="28" t="s">
        <v>115</v>
      </c>
      <c r="B6" s="0" t="n">
        <v>2</v>
      </c>
      <c r="C6" s="29" t="n">
        <f aca="false">B6/$B$14</f>
        <v>0.08</v>
      </c>
    </row>
    <row r="7" customFormat="false" ht="13.8" hidden="false" customHeight="false" outlineLevel="0" collapsed="false">
      <c r="A7" s="28" t="s">
        <v>116</v>
      </c>
      <c r="B7" s="0" t="n">
        <v>2</v>
      </c>
      <c r="C7" s="29" t="n">
        <f aca="false">B7/$B$14</f>
        <v>0.08</v>
      </c>
    </row>
    <row r="8" customFormat="false" ht="13.8" hidden="false" customHeight="false" outlineLevel="0" collapsed="false">
      <c r="A8" s="28" t="s">
        <v>117</v>
      </c>
      <c r="B8" s="0" t="n">
        <v>2</v>
      </c>
      <c r="C8" s="29" t="n">
        <f aca="false">B8/$B$14</f>
        <v>0.08</v>
      </c>
    </row>
    <row r="9" customFormat="false" ht="13.8" hidden="false" customHeight="false" outlineLevel="0" collapsed="false">
      <c r="A9" s="28" t="s">
        <v>118</v>
      </c>
      <c r="B9" s="0" t="n">
        <v>2</v>
      </c>
      <c r="C9" s="29" t="n">
        <f aca="false">B9/$B$14</f>
        <v>0.08</v>
      </c>
    </row>
    <row r="10" customFormat="false" ht="13.8" hidden="false" customHeight="false" outlineLevel="0" collapsed="false">
      <c r="A10" s="28" t="s">
        <v>119</v>
      </c>
      <c r="B10" s="0" t="n">
        <v>3</v>
      </c>
      <c r="C10" s="29" t="n">
        <f aca="false">B10/$B$14</f>
        <v>0.12</v>
      </c>
    </row>
    <row r="11" customFormat="false" ht="13.8" hidden="false" customHeight="false" outlineLevel="0" collapsed="false">
      <c r="A11" s="28" t="s">
        <v>120</v>
      </c>
      <c r="B11" s="0" t="n">
        <v>3</v>
      </c>
      <c r="C11" s="29" t="n">
        <f aca="false">B11/$B$14</f>
        <v>0.12</v>
      </c>
    </row>
    <row r="12" customFormat="false" ht="13.8" hidden="false" customHeight="false" outlineLevel="0" collapsed="false">
      <c r="A12" s="28" t="s">
        <v>121</v>
      </c>
      <c r="B12" s="0" t="n">
        <v>4</v>
      </c>
      <c r="C12" s="29" t="n">
        <f aca="false">B12/$B$14</f>
        <v>0.16</v>
      </c>
    </row>
    <row r="13" customFormat="false" ht="13.8" hidden="false" customHeight="false" outlineLevel="0" collapsed="false">
      <c r="A13" s="28" t="s">
        <v>122</v>
      </c>
      <c r="B13" s="0" t="n">
        <v>5</v>
      </c>
      <c r="C13" s="29" t="n">
        <f aca="false">B13/$B$14</f>
        <v>0.2</v>
      </c>
    </row>
    <row r="14" customFormat="false" ht="13.8" hidden="false" customHeight="false" outlineLevel="0" collapsed="false">
      <c r="B14" s="0" t="n">
        <f aca="false">SUM(B2:B13)</f>
        <v>25</v>
      </c>
    </row>
  </sheetData>
  <autoFilter ref="A1:C14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2018-02-27T08:08:20Z</dcterms:created>
  <dc:creator>Windows User</dc:creator>
  <dc:description/>
  <dc:language>en-US</dc:language>
  <cp:lastModifiedBy/>
  <dcterms:modified xsi:type="dcterms:W3CDTF">2018-03-14T09:35:01Z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